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20" windowHeight="10875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9" i="1" l="1"/>
  <c r="J49" i="1"/>
  <c r="I49" i="1"/>
  <c r="H49" i="1"/>
  <c r="G11" i="1" l="1"/>
  <c r="G49" i="1"/>
  <c r="H11" i="1" l="1"/>
  <c r="H15" i="1" l="1"/>
  <c r="H39" i="1" l="1"/>
  <c r="G59" i="1"/>
  <c r="G18" i="1" l="1"/>
  <c r="H13" i="1"/>
  <c r="E21" i="1" l="1"/>
  <c r="G29" i="1" l="1"/>
  <c r="G13" i="1"/>
  <c r="H12" i="1"/>
  <c r="H9" i="1" s="1"/>
  <c r="E73" i="1"/>
  <c r="I69" i="1"/>
  <c r="H69" i="1"/>
  <c r="H68" i="1" s="1"/>
  <c r="F59" i="1"/>
  <c r="F39" i="1"/>
  <c r="F19" i="1"/>
  <c r="F18" i="1" s="1"/>
  <c r="G80" i="1"/>
  <c r="F47" i="1"/>
  <c r="E47" i="1"/>
  <c r="F29" i="1" l="1"/>
  <c r="F38" i="1"/>
  <c r="G39" i="1"/>
  <c r="F15" i="1"/>
  <c r="G69" i="1"/>
  <c r="G68" i="1" s="1"/>
  <c r="G15" i="1" l="1"/>
  <c r="G17" i="1"/>
  <c r="E75" i="1"/>
  <c r="E80" i="1"/>
  <c r="E52" i="1"/>
  <c r="F49" i="1"/>
  <c r="G12" i="1" l="1"/>
  <c r="G9" i="1" s="1"/>
  <c r="F69" i="1"/>
  <c r="F68" i="1" s="1"/>
  <c r="J71" i="1"/>
  <c r="J11" i="1" s="1"/>
  <c r="J72" i="1"/>
  <c r="E41" i="1"/>
  <c r="I12" i="1"/>
  <c r="I43" i="1"/>
  <c r="J43" i="1" s="1"/>
  <c r="J53" i="1"/>
  <c r="F13" i="1"/>
  <c r="F12" i="1"/>
  <c r="F11" i="1"/>
  <c r="H59" i="1"/>
  <c r="H58" i="1" s="1"/>
  <c r="H48" i="1"/>
  <c r="F48" i="1"/>
  <c r="H38" i="1"/>
  <c r="H29" i="1"/>
  <c r="H28" i="1" s="1"/>
  <c r="E32" i="1"/>
  <c r="E33" i="1"/>
  <c r="E34" i="1"/>
  <c r="E35" i="1"/>
  <c r="E36" i="1"/>
  <c r="E37" i="1"/>
  <c r="E23" i="1"/>
  <c r="E24" i="1"/>
  <c r="E25" i="1"/>
  <c r="E26" i="1"/>
  <c r="E27" i="1"/>
  <c r="E22" i="1"/>
  <c r="H8" i="1" l="1"/>
  <c r="J42" i="1"/>
  <c r="E42" i="1" s="1"/>
  <c r="E31" i="1"/>
  <c r="J69" i="1"/>
  <c r="E53" i="1"/>
  <c r="I39" i="1"/>
  <c r="I38" i="1" s="1"/>
  <c r="F9" i="1"/>
  <c r="E51" i="1"/>
  <c r="E71" i="1"/>
  <c r="J68" i="1"/>
  <c r="E72" i="1"/>
  <c r="I68" i="1"/>
  <c r="I11" i="1"/>
  <c r="J13" i="1"/>
  <c r="I13" i="1"/>
  <c r="J59" i="1"/>
  <c r="E43" i="1"/>
  <c r="I48" i="1"/>
  <c r="I59" i="1"/>
  <c r="I58" i="1" s="1"/>
  <c r="E62" i="1"/>
  <c r="E61" i="1"/>
  <c r="I29" i="1"/>
  <c r="I28" i="1" s="1"/>
  <c r="E11" i="1" l="1"/>
  <c r="E13" i="1"/>
  <c r="E49" i="1"/>
  <c r="E48" i="1" s="1"/>
  <c r="I8" i="1"/>
  <c r="J38" i="1"/>
  <c r="J12" i="1"/>
  <c r="J9" i="1" s="1"/>
  <c r="I9" i="1"/>
  <c r="J29" i="1"/>
  <c r="J28" i="1" s="1"/>
  <c r="E69" i="1"/>
  <c r="J48" i="1"/>
  <c r="J58" i="1"/>
  <c r="E12" i="1"/>
  <c r="F17" i="1"/>
  <c r="J8" i="1" l="1"/>
  <c r="E9" i="1"/>
  <c r="E39" i="1"/>
  <c r="E38" i="1" s="1"/>
  <c r="F28" i="1"/>
  <c r="G28" i="1"/>
  <c r="G19" i="1"/>
  <c r="E19" i="1" s="1"/>
  <c r="E18" i="1" s="1"/>
  <c r="G38" i="1" l="1"/>
  <c r="G48" i="1"/>
  <c r="E14" i="1" l="1"/>
  <c r="E29" i="1"/>
  <c r="E28" i="1" s="1"/>
  <c r="E68" i="1"/>
  <c r="E17" i="1"/>
  <c r="E15" i="1"/>
  <c r="E8" i="1" l="1"/>
  <c r="F58" i="1"/>
  <c r="F8" i="1" s="1"/>
  <c r="G58" i="1"/>
  <c r="G8" i="1" s="1"/>
  <c r="E59" i="1" l="1"/>
  <c r="E58" i="1" s="1"/>
</calcChain>
</file>

<file path=xl/sharedStrings.xml><?xml version="1.0" encoding="utf-8"?>
<sst xmlns="http://schemas.openxmlformats.org/spreadsheetml/2006/main" count="105" uniqueCount="37">
  <si>
    <t xml:space="preserve">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</si>
  <si>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</si>
  <si>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</si>
  <si>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</si>
  <si>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</si>
  <si>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</si>
  <si>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Итого: </t>
  </si>
  <si>
    <t>МП</t>
  </si>
  <si>
    <t>Пп</t>
  </si>
  <si>
    <t>2021 год</t>
  </si>
  <si>
    <t>2022 год</t>
  </si>
  <si>
    <t xml:space="preserve">Муниципальное хозяйство </t>
  </si>
  <si>
    <t>Всего</t>
  </si>
  <si>
    <t>бюджет муниципального образования "Город Глазов"</t>
  </si>
  <si>
    <t>в том числе:</t>
  </si>
  <si>
    <t xml:space="preserve">собственные средства бюджета муниципального образования "Город Глазов" 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</si>
  <si>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</si>
  <si>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</si>
  <si>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</si>
  <si>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</si>
  <si>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средства  федерального бюджета, планируемые к привлечению</t>
  </si>
  <si>
    <t>иные источники</t>
  </si>
  <si>
    <t>Территориальное развитие (градостроительство и землеустройство)</t>
  </si>
  <si>
    <t>Содержание и развитие жилищного хозяйства</t>
  </si>
  <si>
    <t>Cодержание и развитие коммунальной инфраструктуры</t>
  </si>
  <si>
    <t>Благоустройство и охрана окружающей среды</t>
  </si>
  <si>
    <t>Развитие дорожного хозяйства и транспортного обслуживания населения</t>
  </si>
  <si>
    <t>Энергосбережение и повышение энергетической эффективности</t>
  </si>
  <si>
    <t>2023 год</t>
  </si>
  <si>
    <t>2024 год</t>
  </si>
  <si>
    <t>2025 год</t>
  </si>
  <si>
    <t>08</t>
  </si>
  <si>
    <t>средства,планируемые к привлечению</t>
  </si>
  <si>
    <t>бюджет Удмуртской республики</t>
  </si>
  <si>
    <t>Начальник управления жилищно-коммунального хозяйства,наделенного правами юридического лица</t>
  </si>
  <si>
    <t>Е.Ю.Шейко</t>
  </si>
  <si>
    <t xml:space="preserve">Приложение 4                                                    к решению Глазовской городской Думы                             от 26.04.2023 № 370                              Приложение 6  к муниципальной программе "Муниципальное хозяйство"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</si>
</sst>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4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7" fillId="0" borderId="0" xfId="0" applyFont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0" fontId="7" fillId="0" borderId="0" xfId="0" applyFont="1" applyBorder="1"/>
    <xf numFmtId="0" fontId="7" fillId="0" borderId="0" xfId="0" applyFont="1"/>
    <xf numFmtId="2" fontId="7" fillId="0" borderId="0" xfId="0" applyNumberFormat="1" applyFont="1" applyFill="1"/>
    <xf numFmtId="0" fontId="7" fillId="0" borderId="0" xfId="0" applyFont="1" applyFill="1"/>
    <xf numFmtId="0" fontId="6" fillId="0" borderId="9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vertical="center"/>
    </xf>
    <xf numFmtId="49" fontId="0" fillId="0" borderId="0" xfId="0" applyNumberFormat="1"/>
    <xf numFmtId="2" fontId="5" fillId="3" borderId="4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0" xfId="0" applyNumberFormat="1" applyFont="1" applyFill="1" applyBorder="1" applyAlignment="1">
      <alignment wrapText="1"/>
    </xf>
    <xf numFmtId="2" fontId="7" fillId="3" borderId="0" xfId="0" applyNumberFormat="1" applyFont="1" applyFill="1" applyBorder="1" applyAlignment="1">
      <alignment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/>
    </xf>
    <xf numFmtId="2" fontId="5" fillId="3" borderId="9" xfId="0" applyNumberFormat="1" applyFont="1" applyFill="1" applyBorder="1" applyAlignment="1">
      <alignment horizontal="center" vertical="center" wrapText="1"/>
    </xf>
    <xf numFmtId="2" fontId="6" fillId="3" borderId="10" xfId="0" applyNumberFormat="1" applyFont="1" applyFill="1" applyBorder="1" applyAlignment="1">
      <alignment vertical="center"/>
    </xf>
    <xf numFmtId="2" fontId="6" fillId="3" borderId="9" xfId="0" applyNumberFormat="1" applyFont="1" applyFill="1" applyBorder="1" applyAlignment="1">
      <alignment vertical="center"/>
    </xf>
    <xf numFmtId="2" fontId="6" fillId="3" borderId="21" xfId="0" applyNumberFormat="1" applyFont="1" applyFill="1" applyBorder="1" applyAlignment="1">
      <alignment horizontal="center" vertical="center" wrapText="1"/>
    </xf>
    <xf numFmtId="2" fontId="6" fillId="3" borderId="19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vertical="center"/>
    </xf>
    <xf numFmtId="2" fontId="0" fillId="3" borderId="0" xfId="0" applyNumberFormat="1" applyFill="1"/>
    <xf numFmtId="2" fontId="9" fillId="0" borderId="4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Alignment="1">
      <alignment vertical="center"/>
    </xf>
    <xf numFmtId="2" fontId="10" fillId="3" borderId="0" xfId="0" applyNumberFormat="1" applyFont="1" applyFill="1" applyAlignment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2" fontId="10" fillId="3" borderId="0" xfId="0" applyNumberFormat="1" applyFont="1" applyFill="1" applyAlignment="1">
      <alignment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2" fontId="7" fillId="3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topLeftCell="A76" zoomScaleNormal="100" workbookViewId="0">
      <selection activeCell="J9" sqref="J9"/>
    </sheetView>
  </sheetViews>
  <sheetFormatPr defaultRowHeight="15" x14ac:dyDescent="0.25"/>
  <cols>
    <col min="1" max="1" width="4.7109375" style="25" customWidth="1"/>
    <col min="2" max="2" width="7.42578125" customWidth="1"/>
    <col min="3" max="3" width="19.42578125" style="1" customWidth="1"/>
    <col min="4" max="4" width="20" style="1" customWidth="1"/>
    <col min="5" max="5" width="14" style="2" customWidth="1"/>
    <col min="6" max="6" width="13.140625" style="2" customWidth="1"/>
    <col min="7" max="8" width="14.140625" style="41" customWidth="1"/>
    <col min="9" max="9" width="14.42578125" style="41" customWidth="1"/>
    <col min="10" max="10" width="14" style="41" customWidth="1"/>
    <col min="11" max="11" width="10.7109375" style="1" customWidth="1"/>
    <col min="12" max="12" width="10.85546875" style="1" bestFit="1" customWidth="1"/>
    <col min="13" max="13" width="10.28515625" style="1" customWidth="1"/>
  </cols>
  <sheetData>
    <row r="1" spans="1:13" ht="14.45" customHeight="1" x14ac:dyDescent="0.25">
      <c r="A1" s="22"/>
      <c r="B1" s="4"/>
      <c r="C1" s="5"/>
      <c r="D1" s="5"/>
      <c r="E1" s="6"/>
      <c r="F1" s="44"/>
      <c r="G1" s="29"/>
      <c r="H1" s="108" t="s">
        <v>36</v>
      </c>
      <c r="I1" s="109"/>
      <c r="J1" s="109"/>
      <c r="K1" s="5"/>
      <c r="L1" s="5"/>
      <c r="M1" s="5"/>
    </row>
    <row r="2" spans="1:13" ht="90.75" customHeight="1" x14ac:dyDescent="0.25">
      <c r="A2" s="22" t="s">
        <v>0</v>
      </c>
      <c r="B2" s="4"/>
      <c r="C2" s="5"/>
      <c r="D2" s="5"/>
      <c r="E2" s="6"/>
      <c r="F2" s="6"/>
      <c r="G2" s="30"/>
      <c r="H2" s="109"/>
      <c r="I2" s="109"/>
      <c r="J2" s="109"/>
      <c r="K2" s="5"/>
      <c r="L2" s="5"/>
      <c r="M2" s="5"/>
    </row>
    <row r="3" spans="1:13" ht="15.6" customHeight="1" x14ac:dyDescent="0.25">
      <c r="A3" s="22"/>
      <c r="B3" s="4"/>
      <c r="C3" s="5"/>
      <c r="D3" s="5"/>
      <c r="E3" s="6"/>
      <c r="F3" s="44"/>
      <c r="G3" s="29"/>
      <c r="H3" s="109"/>
      <c r="I3" s="109"/>
      <c r="J3" s="109"/>
      <c r="K3" s="5"/>
      <c r="L3" s="5"/>
      <c r="M3" s="5"/>
    </row>
    <row r="4" spans="1:13" ht="27" customHeight="1" thickBot="1" x14ac:dyDescent="0.3">
      <c r="A4" s="83" t="s">
        <v>1</v>
      </c>
      <c r="B4" s="83"/>
      <c r="C4" s="83"/>
      <c r="D4" s="83"/>
      <c r="E4" s="83"/>
      <c r="F4" s="83"/>
      <c r="G4" s="83"/>
      <c r="H4" s="83"/>
      <c r="I4" s="83"/>
      <c r="J4" s="83"/>
      <c r="K4" s="4"/>
      <c r="L4" s="4"/>
      <c r="M4" s="4"/>
    </row>
    <row r="5" spans="1:13" ht="15" customHeight="1" x14ac:dyDescent="0.25">
      <c r="A5" s="65" t="s">
        <v>2</v>
      </c>
      <c r="B5" s="66"/>
      <c r="C5" s="69" t="s">
        <v>3</v>
      </c>
      <c r="D5" s="58" t="s">
        <v>4</v>
      </c>
      <c r="E5" s="55" t="s">
        <v>5</v>
      </c>
      <c r="F5" s="55"/>
      <c r="G5" s="55"/>
      <c r="H5" s="55"/>
      <c r="I5" s="55"/>
      <c r="J5" s="55"/>
      <c r="K5" s="7"/>
      <c r="L5" s="7"/>
      <c r="M5" s="7"/>
    </row>
    <row r="6" spans="1:13" ht="15.75" thickBot="1" x14ac:dyDescent="0.3">
      <c r="A6" s="67"/>
      <c r="B6" s="68"/>
      <c r="C6" s="59"/>
      <c r="D6" s="59"/>
      <c r="E6" s="56" t="s">
        <v>6</v>
      </c>
      <c r="F6" s="56" t="s">
        <v>9</v>
      </c>
      <c r="G6" s="53" t="s">
        <v>10</v>
      </c>
      <c r="H6" s="53" t="s">
        <v>28</v>
      </c>
      <c r="I6" s="53" t="s">
        <v>29</v>
      </c>
      <c r="J6" s="53" t="s">
        <v>30</v>
      </c>
      <c r="K6" s="8"/>
      <c r="L6" s="8"/>
      <c r="M6" s="8"/>
    </row>
    <row r="7" spans="1:13" ht="15.75" thickBot="1" x14ac:dyDescent="0.3">
      <c r="A7" s="23" t="s">
        <v>7</v>
      </c>
      <c r="B7" s="12" t="s">
        <v>8</v>
      </c>
      <c r="C7" s="70"/>
      <c r="D7" s="60"/>
      <c r="E7" s="57"/>
      <c r="F7" s="57"/>
      <c r="G7" s="54"/>
      <c r="H7" s="54"/>
      <c r="I7" s="54"/>
      <c r="J7" s="54"/>
      <c r="K7" s="8"/>
      <c r="L7" s="8"/>
      <c r="M7" s="8"/>
    </row>
    <row r="8" spans="1:13" ht="15" customHeight="1" thickBot="1" x14ac:dyDescent="0.3">
      <c r="A8" s="107" t="s">
        <v>31</v>
      </c>
      <c r="B8" s="61"/>
      <c r="C8" s="64" t="s">
        <v>11</v>
      </c>
      <c r="D8" s="13" t="s">
        <v>12</v>
      </c>
      <c r="E8" s="42">
        <f>E9+E15+E17</f>
        <v>1137119.43</v>
      </c>
      <c r="F8" s="42">
        <f>F18+F28+F38+F48+F58+F68</f>
        <v>376969.24999999994</v>
      </c>
      <c r="G8" s="43">
        <f>G18+G28+G38+G48+G58+G68</f>
        <v>265386.64</v>
      </c>
      <c r="H8" s="26">
        <f>H18+H28+H38+H48+H58+H68</f>
        <v>234787.97</v>
      </c>
      <c r="I8" s="26">
        <f>I18+I28+I38+I48+I58+I68</f>
        <v>129757.29000000001</v>
      </c>
      <c r="J8" s="26">
        <f>J18+J28+J38+J48+J58+J68-0.01</f>
        <v>130218.28000000001</v>
      </c>
      <c r="K8" s="9"/>
      <c r="L8" s="10"/>
      <c r="M8" s="10"/>
    </row>
    <row r="9" spans="1:13" ht="50.25" customHeight="1" thickBot="1" x14ac:dyDescent="0.3">
      <c r="A9" s="80"/>
      <c r="B9" s="62"/>
      <c r="C9" s="51"/>
      <c r="D9" s="11" t="s">
        <v>13</v>
      </c>
      <c r="E9" s="15">
        <f t="shared" ref="E9:J9" si="0">E11+E12+E13</f>
        <v>1137119.43</v>
      </c>
      <c r="F9" s="15">
        <f t="shared" si="0"/>
        <v>376969.25</v>
      </c>
      <c r="G9" s="28">
        <f>G11+G12+G13</f>
        <v>265386.63999999996</v>
      </c>
      <c r="H9" s="28">
        <f>H11+H12+H13</f>
        <v>234787.96999999997</v>
      </c>
      <c r="I9" s="28">
        <f t="shared" si="0"/>
        <v>129757.29000000001</v>
      </c>
      <c r="J9" s="28">
        <f t="shared" si="0"/>
        <v>130218.28</v>
      </c>
      <c r="K9" s="10"/>
      <c r="L9" s="10"/>
      <c r="M9" s="10"/>
    </row>
    <row r="10" spans="1:13" ht="15.75" thickBot="1" x14ac:dyDescent="0.3">
      <c r="A10" s="80"/>
      <c r="B10" s="62"/>
      <c r="C10" s="51"/>
      <c r="D10" s="16" t="s">
        <v>14</v>
      </c>
      <c r="E10" s="15"/>
      <c r="F10" s="15"/>
      <c r="G10" s="28"/>
      <c r="H10" s="28"/>
      <c r="I10" s="28"/>
      <c r="J10" s="28"/>
      <c r="K10" s="10"/>
      <c r="L10" s="10"/>
      <c r="M10" s="10"/>
    </row>
    <row r="11" spans="1:13" ht="69.75" customHeight="1" thickBot="1" x14ac:dyDescent="0.3">
      <c r="A11" s="80"/>
      <c r="B11" s="62"/>
      <c r="C11" s="51"/>
      <c r="D11" s="16" t="s">
        <v>15</v>
      </c>
      <c r="E11" s="15">
        <f>E21+E31+E41+E51+E61+E71-0.01</f>
        <v>945402.59</v>
      </c>
      <c r="F11" s="15">
        <f t="shared" ref="F11:I11" si="1">F21+F31+F41+F51+F61+F71</f>
        <v>334827.27</v>
      </c>
      <c r="G11" s="28">
        <f t="shared" si="1"/>
        <v>253685.24</v>
      </c>
      <c r="H11" s="28">
        <f t="shared" si="1"/>
        <v>217171.99</v>
      </c>
      <c r="I11" s="28">
        <f t="shared" si="1"/>
        <v>69628.55</v>
      </c>
      <c r="J11" s="28">
        <f>J21+J31+J41+J51+J61+J71-0.01</f>
        <v>70089.540000000008</v>
      </c>
      <c r="K11" s="10"/>
      <c r="L11" s="10"/>
      <c r="M11" s="10"/>
    </row>
    <row r="12" spans="1:13" ht="39" thickBot="1" x14ac:dyDescent="0.3">
      <c r="A12" s="80"/>
      <c r="B12" s="62"/>
      <c r="C12" s="51"/>
      <c r="D12" s="16" t="s">
        <v>16</v>
      </c>
      <c r="E12" s="15">
        <f t="shared" ref="E12:J12" si="2">E22+E32+E42+E52+E62+E72</f>
        <v>170949.56999999998</v>
      </c>
      <c r="F12" s="15">
        <f>F22+F32+F42+F52+F62+F72</f>
        <v>25065.75</v>
      </c>
      <c r="G12" s="28">
        <f>G22+G32+G42+G52+G62+G72</f>
        <v>9611.1</v>
      </c>
      <c r="H12" s="28">
        <f>H22+H32+H42+H52+H62+H72</f>
        <v>16015.24</v>
      </c>
      <c r="I12" s="28">
        <f>I22+I32+I42+I52+I62+I72</f>
        <v>60128.74</v>
      </c>
      <c r="J12" s="28">
        <f t="shared" si="2"/>
        <v>60128.74</v>
      </c>
      <c r="K12" s="10"/>
      <c r="L12" s="10"/>
      <c r="M12" s="10"/>
    </row>
    <row r="13" spans="1:13" ht="39" thickBot="1" x14ac:dyDescent="0.3">
      <c r="A13" s="80"/>
      <c r="B13" s="62"/>
      <c r="C13" s="51"/>
      <c r="D13" s="16" t="s">
        <v>17</v>
      </c>
      <c r="E13" s="15">
        <f>E53+E43+E73</f>
        <v>20767.270000000004</v>
      </c>
      <c r="F13" s="15">
        <f>F53+F43</f>
        <v>17076.230000000003</v>
      </c>
      <c r="G13" s="28">
        <f>G53+G43+G73</f>
        <v>2090.3000000000002</v>
      </c>
      <c r="H13" s="28">
        <f>H53+H43+H73</f>
        <v>1600.74</v>
      </c>
      <c r="I13" s="28">
        <f t="shared" ref="I13:J13" si="3">I53+I43</f>
        <v>0</v>
      </c>
      <c r="J13" s="28">
        <f t="shared" si="3"/>
        <v>0</v>
      </c>
      <c r="K13" s="10"/>
      <c r="L13" s="10"/>
      <c r="M13" s="10"/>
    </row>
    <row r="14" spans="1:13" ht="51.75" thickBot="1" x14ac:dyDescent="0.3">
      <c r="A14" s="80"/>
      <c r="B14" s="62"/>
      <c r="C14" s="51"/>
      <c r="D14" s="16" t="s">
        <v>18</v>
      </c>
      <c r="E14" s="15">
        <f t="shared" ref="E14:E15" si="4">E24+E34+E44+E54+E64+E74</f>
        <v>0</v>
      </c>
      <c r="F14" s="15">
        <v>0</v>
      </c>
      <c r="G14" s="28">
        <v>0</v>
      </c>
      <c r="H14" s="28">
        <v>0</v>
      </c>
      <c r="I14" s="28">
        <v>0</v>
      </c>
      <c r="J14" s="28">
        <v>0</v>
      </c>
      <c r="K14" s="10"/>
      <c r="L14" s="10"/>
      <c r="M14" s="10"/>
    </row>
    <row r="15" spans="1:13" ht="73.5" customHeight="1" thickBot="1" x14ac:dyDescent="0.3">
      <c r="A15" s="80"/>
      <c r="B15" s="62"/>
      <c r="C15" s="51"/>
      <c r="D15" s="16" t="s">
        <v>19</v>
      </c>
      <c r="E15" s="15">
        <f t="shared" si="4"/>
        <v>0</v>
      </c>
      <c r="F15" s="15">
        <f>F75+F45</f>
        <v>0</v>
      </c>
      <c r="G15" s="28">
        <f>G75</f>
        <v>0</v>
      </c>
      <c r="H15" s="28">
        <f>H75</f>
        <v>0</v>
      </c>
      <c r="I15" s="28">
        <v>0</v>
      </c>
      <c r="J15" s="28">
        <v>0</v>
      </c>
      <c r="K15" s="10"/>
      <c r="L15" s="10"/>
      <c r="M15" s="10"/>
    </row>
    <row r="16" spans="1:13" ht="45" customHeight="1" thickBot="1" x14ac:dyDescent="0.3">
      <c r="A16" s="80"/>
      <c r="B16" s="62"/>
      <c r="C16" s="51"/>
      <c r="D16" s="16" t="s">
        <v>20</v>
      </c>
      <c r="E16" s="15">
        <v>0</v>
      </c>
      <c r="F16" s="15">
        <v>0</v>
      </c>
      <c r="G16" s="28">
        <v>0</v>
      </c>
      <c r="H16" s="28">
        <v>0</v>
      </c>
      <c r="I16" s="28">
        <v>0</v>
      </c>
      <c r="J16" s="28">
        <v>0</v>
      </c>
      <c r="K16" s="10"/>
      <c r="L16" s="10"/>
      <c r="M16" s="10"/>
    </row>
    <row r="17" spans="1:13" ht="15.75" thickBot="1" x14ac:dyDescent="0.3">
      <c r="A17" s="81"/>
      <c r="B17" s="63"/>
      <c r="C17" s="52"/>
      <c r="D17" s="17" t="s">
        <v>21</v>
      </c>
      <c r="E17" s="15">
        <f>E27+E37+E47+E57+E67+E80</f>
        <v>0</v>
      </c>
      <c r="F17" s="15">
        <f>F27+F37+F47+F57+F67+F80</f>
        <v>0</v>
      </c>
      <c r="G17" s="28">
        <f>G27+G37+G47+G57+G67+G80</f>
        <v>0</v>
      </c>
      <c r="H17" s="28">
        <v>0</v>
      </c>
      <c r="I17" s="28">
        <v>0</v>
      </c>
      <c r="J17" s="28">
        <v>0</v>
      </c>
      <c r="K17" s="10"/>
      <c r="L17" s="10"/>
      <c r="M17" s="10"/>
    </row>
    <row r="18" spans="1:13" ht="15" customHeight="1" thickBot="1" x14ac:dyDescent="0.3">
      <c r="A18" s="79" t="s">
        <v>31</v>
      </c>
      <c r="B18" s="82">
        <v>1</v>
      </c>
      <c r="C18" s="77" t="s">
        <v>22</v>
      </c>
      <c r="D18" s="18" t="s">
        <v>12</v>
      </c>
      <c r="E18" s="14">
        <f>SUM(E19+E25+E26+E27)</f>
        <v>8579</v>
      </c>
      <c r="F18" s="45">
        <f>SUM(F19+F25+F26+F27)</f>
        <v>5010</v>
      </c>
      <c r="G18" s="47">
        <f>G21+G25+G26+G27</f>
        <v>3569</v>
      </c>
      <c r="H18" s="26">
        <v>0</v>
      </c>
      <c r="I18" s="26">
        <v>0</v>
      </c>
      <c r="J18" s="26">
        <v>0</v>
      </c>
      <c r="K18" s="10"/>
      <c r="L18" s="10"/>
      <c r="M18" s="10"/>
    </row>
    <row r="19" spans="1:13" ht="52.5" customHeight="1" thickBot="1" x14ac:dyDescent="0.3">
      <c r="A19" s="80"/>
      <c r="B19" s="62"/>
      <c r="C19" s="51"/>
      <c r="D19" s="11" t="s">
        <v>13</v>
      </c>
      <c r="E19" s="14">
        <f>SUM(F19+G19+H19+I19+J19)</f>
        <v>8579</v>
      </c>
      <c r="F19" s="14">
        <f>SUM(F21+F22+F23+F24+F25+F26+F27)</f>
        <v>5010</v>
      </c>
      <c r="G19" s="26">
        <f>G21+G22+G23+G24</f>
        <v>3569</v>
      </c>
      <c r="H19" s="26">
        <v>0</v>
      </c>
      <c r="I19" s="26">
        <v>0</v>
      </c>
      <c r="J19" s="26">
        <v>0</v>
      </c>
      <c r="K19" s="10"/>
      <c r="L19" s="10"/>
      <c r="M19" s="10"/>
    </row>
    <row r="20" spans="1:13" ht="15.75" thickBot="1" x14ac:dyDescent="0.3">
      <c r="A20" s="80"/>
      <c r="B20" s="62"/>
      <c r="C20" s="51"/>
      <c r="D20" s="16" t="s">
        <v>14</v>
      </c>
      <c r="E20" s="14"/>
      <c r="F20" s="46"/>
      <c r="G20" s="31"/>
      <c r="H20" s="28"/>
      <c r="I20" s="28"/>
      <c r="J20" s="28"/>
      <c r="K20" s="10"/>
      <c r="L20" s="10"/>
      <c r="M20" s="10"/>
    </row>
    <row r="21" spans="1:13" ht="64.5" thickBot="1" x14ac:dyDescent="0.3">
      <c r="A21" s="80"/>
      <c r="B21" s="62"/>
      <c r="C21" s="51"/>
      <c r="D21" s="16" t="s">
        <v>15</v>
      </c>
      <c r="E21" s="14">
        <f>SUM(F21+G21+H21+I21+J21)</f>
        <v>8579</v>
      </c>
      <c r="F21" s="31">
        <v>5010</v>
      </c>
      <c r="G21" s="31">
        <v>3569</v>
      </c>
      <c r="H21" s="28">
        <v>0</v>
      </c>
      <c r="I21" s="28">
        <v>0</v>
      </c>
      <c r="J21" s="31">
        <v>0</v>
      </c>
      <c r="K21" s="10"/>
      <c r="L21" s="10"/>
      <c r="M21" s="10"/>
    </row>
    <row r="22" spans="1:13" ht="39" thickBot="1" x14ac:dyDescent="0.3">
      <c r="A22" s="80"/>
      <c r="B22" s="62"/>
      <c r="C22" s="51"/>
      <c r="D22" s="16" t="s">
        <v>16</v>
      </c>
      <c r="E22" s="14">
        <f>F22+G22+H22+I22+J22</f>
        <v>0</v>
      </c>
      <c r="F22" s="31">
        <v>0</v>
      </c>
      <c r="G22" s="31">
        <v>0</v>
      </c>
      <c r="H22" s="28">
        <v>0</v>
      </c>
      <c r="I22" s="28">
        <v>0</v>
      </c>
      <c r="J22" s="28">
        <v>0</v>
      </c>
      <c r="K22" s="10"/>
      <c r="L22" s="10"/>
      <c r="M22" s="10"/>
    </row>
    <row r="23" spans="1:13" ht="39" thickBot="1" x14ac:dyDescent="0.3">
      <c r="A23" s="80"/>
      <c r="B23" s="62"/>
      <c r="C23" s="51"/>
      <c r="D23" s="16" t="s">
        <v>17</v>
      </c>
      <c r="E23" s="14">
        <f t="shared" ref="E23:E27" si="5">F23+G23+H23+I23+J23</f>
        <v>0</v>
      </c>
      <c r="F23" s="31">
        <v>0</v>
      </c>
      <c r="G23" s="31">
        <v>0</v>
      </c>
      <c r="H23" s="28">
        <v>0</v>
      </c>
      <c r="I23" s="28">
        <v>0</v>
      </c>
      <c r="J23" s="28">
        <v>0</v>
      </c>
      <c r="K23" s="10"/>
      <c r="L23" s="10"/>
      <c r="M23" s="10"/>
    </row>
    <row r="24" spans="1:13" ht="51.75" thickBot="1" x14ac:dyDescent="0.3">
      <c r="A24" s="80"/>
      <c r="B24" s="62"/>
      <c r="C24" s="51"/>
      <c r="D24" s="16" t="s">
        <v>18</v>
      </c>
      <c r="E24" s="14">
        <f t="shared" si="5"/>
        <v>0</v>
      </c>
      <c r="F24" s="31">
        <v>0</v>
      </c>
      <c r="G24" s="31">
        <v>0</v>
      </c>
      <c r="H24" s="28">
        <v>0</v>
      </c>
      <c r="I24" s="28">
        <v>0</v>
      </c>
      <c r="J24" s="28">
        <v>0</v>
      </c>
      <c r="K24" s="10"/>
      <c r="L24" s="10"/>
      <c r="M24" s="10"/>
    </row>
    <row r="25" spans="1:13" ht="64.5" thickBot="1" x14ac:dyDescent="0.3">
      <c r="A25" s="80"/>
      <c r="B25" s="62"/>
      <c r="C25" s="51"/>
      <c r="D25" s="16" t="s">
        <v>19</v>
      </c>
      <c r="E25" s="14">
        <f t="shared" si="5"/>
        <v>0</v>
      </c>
      <c r="F25" s="31">
        <v>0</v>
      </c>
      <c r="G25" s="31">
        <v>0</v>
      </c>
      <c r="H25" s="28">
        <v>0</v>
      </c>
      <c r="I25" s="28">
        <v>0</v>
      </c>
      <c r="J25" s="28">
        <v>0</v>
      </c>
      <c r="K25" s="10"/>
      <c r="L25" s="10"/>
      <c r="M25" s="10"/>
    </row>
    <row r="26" spans="1:13" ht="49.5" customHeight="1" thickBot="1" x14ac:dyDescent="0.3">
      <c r="A26" s="80"/>
      <c r="B26" s="62"/>
      <c r="C26" s="51"/>
      <c r="D26" s="16" t="s">
        <v>20</v>
      </c>
      <c r="E26" s="14">
        <f t="shared" si="5"/>
        <v>0</v>
      </c>
      <c r="F26" s="31">
        <v>0</v>
      </c>
      <c r="G26" s="31">
        <v>0</v>
      </c>
      <c r="H26" s="28">
        <v>0</v>
      </c>
      <c r="I26" s="28">
        <v>0</v>
      </c>
      <c r="J26" s="28">
        <v>0</v>
      </c>
      <c r="K26" s="10"/>
      <c r="L26" s="10"/>
      <c r="M26" s="10"/>
    </row>
    <row r="27" spans="1:13" ht="15.75" thickBot="1" x14ac:dyDescent="0.3">
      <c r="A27" s="81"/>
      <c r="B27" s="63"/>
      <c r="C27" s="52"/>
      <c r="D27" s="11" t="s">
        <v>21</v>
      </c>
      <c r="E27" s="14">
        <f t="shared" si="5"/>
        <v>0</v>
      </c>
      <c r="F27" s="31">
        <v>0</v>
      </c>
      <c r="G27" s="31">
        <v>0</v>
      </c>
      <c r="H27" s="28">
        <v>0</v>
      </c>
      <c r="I27" s="28">
        <v>0</v>
      </c>
      <c r="J27" s="28">
        <v>0</v>
      </c>
      <c r="K27" s="10"/>
      <c r="L27" s="10"/>
      <c r="M27" s="10"/>
    </row>
    <row r="28" spans="1:13" ht="15" customHeight="1" thickBot="1" x14ac:dyDescent="0.3">
      <c r="A28" s="71" t="s">
        <v>31</v>
      </c>
      <c r="B28" s="74">
        <v>2</v>
      </c>
      <c r="C28" s="77" t="s">
        <v>23</v>
      </c>
      <c r="D28" s="13" t="s">
        <v>12</v>
      </c>
      <c r="E28" s="14">
        <f>E29+E36+E37</f>
        <v>37083.620000000003</v>
      </c>
      <c r="F28" s="26">
        <f>F29+F36+F37</f>
        <v>11517.69</v>
      </c>
      <c r="G28" s="26">
        <f>G29+G36+G37</f>
        <v>8396.5400000000009</v>
      </c>
      <c r="H28" s="26">
        <f t="shared" ref="H28:I28" si="6">H29+H36+H37</f>
        <v>6337.39</v>
      </c>
      <c r="I28" s="26">
        <f t="shared" si="6"/>
        <v>5416</v>
      </c>
      <c r="J28" s="26">
        <f>J29</f>
        <v>5416</v>
      </c>
      <c r="K28" s="10"/>
      <c r="L28" s="10"/>
      <c r="M28" s="10"/>
    </row>
    <row r="29" spans="1:13" ht="49.5" customHeight="1" thickBot="1" x14ac:dyDescent="0.3">
      <c r="A29" s="72"/>
      <c r="B29" s="75"/>
      <c r="C29" s="51"/>
      <c r="D29" s="11" t="s">
        <v>13</v>
      </c>
      <c r="E29" s="14">
        <f>E31+E32+E33+E34</f>
        <v>37083.620000000003</v>
      </c>
      <c r="F29" s="26">
        <f>F31</f>
        <v>11517.69</v>
      </c>
      <c r="G29" s="26">
        <f>G31+G32+G33+G34+G35+G36+G37</f>
        <v>8396.5400000000009</v>
      </c>
      <c r="H29" s="26">
        <f t="shared" ref="H29:J29" si="7">H31</f>
        <v>6337.39</v>
      </c>
      <c r="I29" s="26">
        <f t="shared" si="7"/>
        <v>5416</v>
      </c>
      <c r="J29" s="26">
        <f t="shared" si="7"/>
        <v>5416</v>
      </c>
      <c r="K29" s="10"/>
      <c r="L29" s="10"/>
      <c r="M29" s="10"/>
    </row>
    <row r="30" spans="1:13" ht="15.75" thickBot="1" x14ac:dyDescent="0.3">
      <c r="A30" s="72"/>
      <c r="B30" s="75"/>
      <c r="C30" s="51"/>
      <c r="D30" s="16" t="s">
        <v>14</v>
      </c>
      <c r="E30" s="14"/>
      <c r="F30" s="28"/>
      <c r="G30" s="28"/>
      <c r="H30" s="32"/>
      <c r="I30" s="32"/>
      <c r="J30" s="32"/>
      <c r="K30" s="10"/>
      <c r="L30" s="10"/>
      <c r="M30" s="10"/>
    </row>
    <row r="31" spans="1:13" ht="64.5" thickBot="1" x14ac:dyDescent="0.3">
      <c r="A31" s="72"/>
      <c r="B31" s="75"/>
      <c r="C31" s="51"/>
      <c r="D31" s="16" t="s">
        <v>15</v>
      </c>
      <c r="E31" s="14">
        <f>F31+G31+H31+I31+J31</f>
        <v>37083.620000000003</v>
      </c>
      <c r="F31" s="28">
        <v>11517.69</v>
      </c>
      <c r="G31" s="28">
        <v>8396.5400000000009</v>
      </c>
      <c r="H31" s="28">
        <v>6337.39</v>
      </c>
      <c r="I31" s="28">
        <v>5416</v>
      </c>
      <c r="J31" s="28">
        <v>5416</v>
      </c>
      <c r="K31" s="10"/>
      <c r="L31" s="10"/>
      <c r="M31" s="10"/>
    </row>
    <row r="32" spans="1:13" ht="39" thickBot="1" x14ac:dyDescent="0.3">
      <c r="A32" s="72"/>
      <c r="B32" s="75"/>
      <c r="C32" s="51"/>
      <c r="D32" s="16" t="s">
        <v>16</v>
      </c>
      <c r="E32" s="14">
        <f t="shared" ref="E32:E37" si="8">F32+G32+H32+I32+J32</f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10"/>
      <c r="L32" s="10"/>
      <c r="M32" s="10"/>
    </row>
    <row r="33" spans="1:13" ht="39" thickBot="1" x14ac:dyDescent="0.3">
      <c r="A33" s="72"/>
      <c r="B33" s="75"/>
      <c r="C33" s="51"/>
      <c r="D33" s="16" t="s">
        <v>17</v>
      </c>
      <c r="E33" s="14">
        <f t="shared" si="8"/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10"/>
      <c r="L33" s="10"/>
      <c r="M33" s="10"/>
    </row>
    <row r="34" spans="1:13" ht="51.75" thickBot="1" x14ac:dyDescent="0.3">
      <c r="A34" s="72"/>
      <c r="B34" s="75"/>
      <c r="C34" s="51"/>
      <c r="D34" s="16" t="s">
        <v>18</v>
      </c>
      <c r="E34" s="14">
        <f t="shared" si="8"/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10"/>
      <c r="L34" s="10"/>
      <c r="M34" s="10"/>
    </row>
    <row r="35" spans="1:13" ht="64.5" thickBot="1" x14ac:dyDescent="0.3">
      <c r="A35" s="72"/>
      <c r="B35" s="75"/>
      <c r="C35" s="51"/>
      <c r="D35" s="16" t="s">
        <v>19</v>
      </c>
      <c r="E35" s="14">
        <f t="shared" si="8"/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10"/>
      <c r="L35" s="10"/>
      <c r="M35" s="10"/>
    </row>
    <row r="36" spans="1:13" ht="64.5" thickBot="1" x14ac:dyDescent="0.3">
      <c r="A36" s="72"/>
      <c r="B36" s="75"/>
      <c r="C36" s="51"/>
      <c r="D36" s="16" t="s">
        <v>20</v>
      </c>
      <c r="E36" s="14">
        <f t="shared" si="8"/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10"/>
      <c r="L36" s="10"/>
      <c r="M36" s="10"/>
    </row>
    <row r="37" spans="1:13" ht="15.75" thickBot="1" x14ac:dyDescent="0.3">
      <c r="A37" s="73"/>
      <c r="B37" s="76"/>
      <c r="C37" s="78"/>
      <c r="D37" s="11" t="s">
        <v>21</v>
      </c>
      <c r="E37" s="14">
        <f t="shared" si="8"/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10"/>
      <c r="L37" s="10"/>
      <c r="M37" s="10"/>
    </row>
    <row r="38" spans="1:13" ht="15" customHeight="1" thickBot="1" x14ac:dyDescent="0.3">
      <c r="A38" s="86" t="s">
        <v>31</v>
      </c>
      <c r="B38" s="89">
        <v>3</v>
      </c>
      <c r="C38" s="92" t="s">
        <v>24</v>
      </c>
      <c r="D38" s="13" t="s">
        <v>12</v>
      </c>
      <c r="E38" s="14">
        <f>E39+E46+E47+E45</f>
        <v>372036.27</v>
      </c>
      <c r="F38" s="33">
        <f>F39+F47+F45</f>
        <v>157234.16999999998</v>
      </c>
      <c r="G38" s="33">
        <f t="shared" ref="G38:H38" si="9">G39</f>
        <v>70824.83</v>
      </c>
      <c r="H38" s="33">
        <f t="shared" si="9"/>
        <v>103017.26999999999</v>
      </c>
      <c r="I38" s="33">
        <f>I39</f>
        <v>20480</v>
      </c>
      <c r="J38" s="33">
        <f>J39</f>
        <v>20480</v>
      </c>
      <c r="K38" s="10"/>
      <c r="L38" s="10"/>
      <c r="M38" s="10"/>
    </row>
    <row r="39" spans="1:13" ht="50.25" customHeight="1" thickBot="1" x14ac:dyDescent="0.3">
      <c r="A39" s="87"/>
      <c r="B39" s="90"/>
      <c r="C39" s="93"/>
      <c r="D39" s="11" t="s">
        <v>13</v>
      </c>
      <c r="E39" s="15">
        <f>F39+G39+H39+I39+J39</f>
        <v>372036.27</v>
      </c>
      <c r="F39" s="28">
        <f>SUM(F41+F42+F43+F44)</f>
        <v>157234.16999999998</v>
      </c>
      <c r="G39" s="28">
        <f>G41+G42+G43+G44</f>
        <v>70824.83</v>
      </c>
      <c r="H39" s="28">
        <f>H41+H42+H43</f>
        <v>103017.26999999999</v>
      </c>
      <c r="I39" s="28">
        <f>I41+I42+I43</f>
        <v>20480</v>
      </c>
      <c r="J39" s="28">
        <f>J41</f>
        <v>20480</v>
      </c>
      <c r="K39" s="10"/>
      <c r="L39" s="10"/>
      <c r="M39" s="10"/>
    </row>
    <row r="40" spans="1:13" ht="15.75" thickBot="1" x14ac:dyDescent="0.3">
      <c r="A40" s="87"/>
      <c r="B40" s="90"/>
      <c r="C40" s="93"/>
      <c r="D40" s="16" t="s">
        <v>14</v>
      </c>
      <c r="E40" s="14"/>
      <c r="F40" s="27"/>
      <c r="G40" s="27"/>
      <c r="H40" s="34"/>
      <c r="I40" s="34"/>
      <c r="J40" s="35"/>
      <c r="K40" s="10"/>
      <c r="L40" s="10"/>
      <c r="M40" s="10"/>
    </row>
    <row r="41" spans="1:13" ht="64.5" thickBot="1" x14ac:dyDescent="0.3">
      <c r="A41" s="87"/>
      <c r="B41" s="90"/>
      <c r="C41" s="93"/>
      <c r="D41" s="16" t="s">
        <v>15</v>
      </c>
      <c r="E41" s="14">
        <f>F41+G41+H41+I41+J41</f>
        <v>339441.08999999997</v>
      </c>
      <c r="F41" s="27">
        <v>135140.5</v>
      </c>
      <c r="G41" s="27">
        <v>63255.47</v>
      </c>
      <c r="H41" s="36">
        <v>100085.12</v>
      </c>
      <c r="I41" s="37">
        <v>20480</v>
      </c>
      <c r="J41" s="37">
        <v>20480</v>
      </c>
      <c r="K41" s="10"/>
      <c r="L41" s="10"/>
      <c r="M41" s="10"/>
    </row>
    <row r="42" spans="1:13" ht="39" thickBot="1" x14ac:dyDescent="0.3">
      <c r="A42" s="87"/>
      <c r="B42" s="90"/>
      <c r="C42" s="93"/>
      <c r="D42" s="16" t="s">
        <v>16</v>
      </c>
      <c r="E42" s="14">
        <f>F42+G42+H42+I42+J42</f>
        <v>15944.35</v>
      </c>
      <c r="F42" s="27">
        <v>5442.84</v>
      </c>
      <c r="G42" s="27">
        <v>7569.36</v>
      </c>
      <c r="H42" s="38">
        <v>2932.15</v>
      </c>
      <c r="I42" s="37">
        <v>0</v>
      </c>
      <c r="J42" s="38">
        <f>ROUND(I42*1.04,2)</f>
        <v>0</v>
      </c>
      <c r="K42" s="10"/>
      <c r="L42" s="10"/>
      <c r="M42" s="10"/>
    </row>
    <row r="43" spans="1:13" ht="39" thickBot="1" x14ac:dyDescent="0.3">
      <c r="A43" s="87"/>
      <c r="B43" s="90"/>
      <c r="C43" s="93"/>
      <c r="D43" s="16" t="s">
        <v>17</v>
      </c>
      <c r="E43" s="14">
        <f>F43+G43+H43+I43+J43</f>
        <v>16650.830000000002</v>
      </c>
      <c r="F43" s="27">
        <v>16650.830000000002</v>
      </c>
      <c r="G43" s="27">
        <v>0</v>
      </c>
      <c r="H43" s="38">
        <v>0</v>
      </c>
      <c r="I43" s="37">
        <f t="shared" ref="I43" si="10">H43*1.04</f>
        <v>0</v>
      </c>
      <c r="J43" s="38">
        <f>ROUND(I43*1.04,2)</f>
        <v>0</v>
      </c>
      <c r="K43" s="10"/>
      <c r="L43" s="10"/>
      <c r="M43" s="10"/>
    </row>
    <row r="44" spans="1:13" ht="51.75" thickBot="1" x14ac:dyDescent="0.3">
      <c r="A44" s="87"/>
      <c r="B44" s="90"/>
      <c r="C44" s="93"/>
      <c r="D44" s="16" t="s">
        <v>18</v>
      </c>
      <c r="E44" s="14">
        <v>0</v>
      </c>
      <c r="F44" s="27">
        <v>0</v>
      </c>
      <c r="G44" s="27">
        <v>0</v>
      </c>
      <c r="H44" s="38">
        <v>0</v>
      </c>
      <c r="I44" s="38">
        <v>0</v>
      </c>
      <c r="J44" s="38">
        <v>0</v>
      </c>
      <c r="K44" s="10"/>
      <c r="L44" s="10"/>
      <c r="M44" s="10"/>
    </row>
    <row r="45" spans="1:13" ht="64.5" thickBot="1" x14ac:dyDescent="0.3">
      <c r="A45" s="87"/>
      <c r="B45" s="90"/>
      <c r="C45" s="93"/>
      <c r="D45" s="16" t="s">
        <v>19</v>
      </c>
      <c r="E45" s="26">
        <v>0</v>
      </c>
      <c r="F45" s="27">
        <v>0</v>
      </c>
      <c r="G45" s="27">
        <v>0</v>
      </c>
      <c r="H45" s="38">
        <v>0</v>
      </c>
      <c r="I45" s="38">
        <v>0</v>
      </c>
      <c r="J45" s="38">
        <v>0</v>
      </c>
      <c r="K45" s="10"/>
      <c r="L45" s="10"/>
      <c r="M45" s="10"/>
    </row>
    <row r="46" spans="1:13" ht="64.5" thickBot="1" x14ac:dyDescent="0.3">
      <c r="A46" s="87"/>
      <c r="B46" s="90"/>
      <c r="C46" s="93"/>
      <c r="D46" s="16" t="s">
        <v>20</v>
      </c>
      <c r="E46" s="14">
        <v>0</v>
      </c>
      <c r="F46" s="27">
        <v>0</v>
      </c>
      <c r="G46" s="27">
        <v>0</v>
      </c>
      <c r="H46" s="38">
        <v>0</v>
      </c>
      <c r="I46" s="38">
        <v>0</v>
      </c>
      <c r="J46" s="38">
        <v>0</v>
      </c>
      <c r="K46" s="10"/>
      <c r="L46" s="10"/>
      <c r="M46" s="10"/>
    </row>
    <row r="47" spans="1:13" ht="15.75" thickBot="1" x14ac:dyDescent="0.3">
      <c r="A47" s="88"/>
      <c r="B47" s="91"/>
      <c r="C47" s="94"/>
      <c r="D47" s="11" t="s">
        <v>21</v>
      </c>
      <c r="E47" s="26">
        <f>E45*0.01</f>
        <v>0</v>
      </c>
      <c r="F47" s="28">
        <f>F45*0.01</f>
        <v>0</v>
      </c>
      <c r="G47" s="28">
        <v>0</v>
      </c>
      <c r="H47" s="28">
        <v>0</v>
      </c>
      <c r="I47" s="28">
        <v>0</v>
      </c>
      <c r="J47" s="28">
        <v>0</v>
      </c>
      <c r="K47" s="10"/>
      <c r="L47" s="10"/>
      <c r="M47" s="10"/>
    </row>
    <row r="48" spans="1:13" ht="15" customHeight="1" thickBot="1" x14ac:dyDescent="0.3">
      <c r="A48" s="101" t="s">
        <v>31</v>
      </c>
      <c r="B48" s="102">
        <v>4</v>
      </c>
      <c r="C48" s="92" t="s">
        <v>25</v>
      </c>
      <c r="D48" s="13" t="s">
        <v>12</v>
      </c>
      <c r="E48" s="14">
        <f>E49+E56+E57</f>
        <v>295482.05</v>
      </c>
      <c r="F48" s="33">
        <f>F49</f>
        <v>94479.17</v>
      </c>
      <c r="G48" s="33">
        <f>G49</f>
        <v>80447.78</v>
      </c>
      <c r="H48" s="33">
        <f>H49</f>
        <v>58504.72</v>
      </c>
      <c r="I48" s="33">
        <f t="shared" ref="I48:J48" si="11">I49</f>
        <v>31025.19</v>
      </c>
      <c r="J48" s="33">
        <f t="shared" si="11"/>
        <v>31025.19</v>
      </c>
      <c r="K48" s="10"/>
      <c r="L48" s="10"/>
      <c r="M48" s="10"/>
    </row>
    <row r="49" spans="1:13" ht="51" customHeight="1" thickBot="1" x14ac:dyDescent="0.3">
      <c r="A49" s="87"/>
      <c r="B49" s="90"/>
      <c r="C49" s="93"/>
      <c r="D49" s="11" t="s">
        <v>13</v>
      </c>
      <c r="E49" s="15">
        <f>E51+E52+E53+E54</f>
        <v>295482.05</v>
      </c>
      <c r="F49" s="28">
        <f>F51+F53+F52</f>
        <v>94479.17</v>
      </c>
      <c r="G49" s="28">
        <f>ROUND(G51+G53+G52,2)</f>
        <v>80447.78</v>
      </c>
      <c r="H49" s="28">
        <f>H51+H53+H52</f>
        <v>58504.72</v>
      </c>
      <c r="I49" s="28">
        <f>I51+I52</f>
        <v>31025.19</v>
      </c>
      <c r="J49" s="28">
        <f>J51+J52</f>
        <v>31025.19</v>
      </c>
      <c r="K49" s="10"/>
      <c r="L49" s="10"/>
      <c r="M49" s="10"/>
    </row>
    <row r="50" spans="1:13" ht="15.75" thickBot="1" x14ac:dyDescent="0.3">
      <c r="A50" s="87"/>
      <c r="B50" s="90"/>
      <c r="C50" s="93"/>
      <c r="D50" s="16" t="s">
        <v>14</v>
      </c>
      <c r="E50" s="14"/>
      <c r="F50" s="33"/>
      <c r="G50" s="33"/>
      <c r="H50" s="33"/>
      <c r="I50" s="33"/>
      <c r="J50" s="33"/>
      <c r="K50" s="10"/>
      <c r="L50" s="10"/>
      <c r="M50" s="10"/>
    </row>
    <row r="51" spans="1:13" ht="64.5" thickBot="1" x14ac:dyDescent="0.3">
      <c r="A51" s="87"/>
      <c r="B51" s="90"/>
      <c r="C51" s="93"/>
      <c r="D51" s="16" t="s">
        <v>15</v>
      </c>
      <c r="E51" s="14">
        <f>F51+G51+H51+I51+J51</f>
        <v>283604.31</v>
      </c>
      <c r="F51" s="27">
        <v>88128.960000000006</v>
      </c>
      <c r="G51" s="27">
        <v>76520.990000000005</v>
      </c>
      <c r="H51" s="27">
        <v>56903.98</v>
      </c>
      <c r="I51" s="27">
        <v>31025.19</v>
      </c>
      <c r="J51" s="27">
        <v>31025.19</v>
      </c>
      <c r="K51" s="10"/>
      <c r="L51" s="10"/>
      <c r="M51" s="10"/>
    </row>
    <row r="52" spans="1:13" ht="39" thickBot="1" x14ac:dyDescent="0.3">
      <c r="A52" s="87"/>
      <c r="B52" s="90"/>
      <c r="C52" s="93"/>
      <c r="D52" s="16" t="s">
        <v>16</v>
      </c>
      <c r="E52" s="14">
        <f>F52+G52+H52+I52+J52</f>
        <v>7761.3</v>
      </c>
      <c r="F52" s="28">
        <v>5924.81</v>
      </c>
      <c r="G52" s="28">
        <v>1836.49</v>
      </c>
      <c r="H52" s="32">
        <v>0</v>
      </c>
      <c r="I52" s="32">
        <v>0</v>
      </c>
      <c r="J52" s="32">
        <v>0</v>
      </c>
      <c r="K52" s="10"/>
      <c r="L52" s="10"/>
      <c r="M52" s="10"/>
    </row>
    <row r="53" spans="1:13" ht="39" thickBot="1" x14ac:dyDescent="0.3">
      <c r="A53" s="87"/>
      <c r="B53" s="90"/>
      <c r="C53" s="93"/>
      <c r="D53" s="16" t="s">
        <v>17</v>
      </c>
      <c r="E53" s="14">
        <f>F53+G53+H53+I53+J53</f>
        <v>4116.4400000000005</v>
      </c>
      <c r="F53" s="27">
        <v>425.4</v>
      </c>
      <c r="G53" s="27">
        <v>2090.3000000000002</v>
      </c>
      <c r="H53" s="28">
        <v>1600.74</v>
      </c>
      <c r="I53" s="28">
        <v>0</v>
      </c>
      <c r="J53" s="28">
        <f>I53*1.04</f>
        <v>0</v>
      </c>
      <c r="K53" s="10"/>
      <c r="L53" s="10"/>
      <c r="M53" s="10"/>
    </row>
    <row r="54" spans="1:13" ht="51.75" thickBot="1" x14ac:dyDescent="0.3">
      <c r="A54" s="87"/>
      <c r="B54" s="90"/>
      <c r="C54" s="93"/>
      <c r="D54" s="16" t="s">
        <v>18</v>
      </c>
      <c r="E54" s="14">
        <v>0</v>
      </c>
      <c r="F54" s="27">
        <v>0</v>
      </c>
      <c r="G54" s="27">
        <v>0</v>
      </c>
      <c r="H54" s="38">
        <v>0</v>
      </c>
      <c r="I54" s="38">
        <v>0</v>
      </c>
      <c r="J54" s="38">
        <v>0</v>
      </c>
      <c r="K54" s="10"/>
      <c r="L54" s="10"/>
      <c r="M54" s="10"/>
    </row>
    <row r="55" spans="1:13" ht="64.5" thickBot="1" x14ac:dyDescent="0.3">
      <c r="A55" s="87"/>
      <c r="B55" s="90"/>
      <c r="C55" s="93"/>
      <c r="D55" s="16" t="s">
        <v>19</v>
      </c>
      <c r="E55" s="14">
        <v>0</v>
      </c>
      <c r="F55" s="27">
        <v>0</v>
      </c>
      <c r="G55" s="27">
        <v>0</v>
      </c>
      <c r="H55" s="38">
        <v>0</v>
      </c>
      <c r="I55" s="38">
        <v>0</v>
      </c>
      <c r="J55" s="38">
        <v>0</v>
      </c>
      <c r="K55" s="10"/>
      <c r="L55" s="10"/>
      <c r="M55" s="10"/>
    </row>
    <row r="56" spans="1:13" ht="64.5" thickBot="1" x14ac:dyDescent="0.3">
      <c r="A56" s="87"/>
      <c r="B56" s="90"/>
      <c r="C56" s="93"/>
      <c r="D56" s="16" t="s">
        <v>20</v>
      </c>
      <c r="E56" s="14">
        <v>0</v>
      </c>
      <c r="F56" s="27">
        <v>0</v>
      </c>
      <c r="G56" s="27">
        <v>0</v>
      </c>
      <c r="H56" s="38">
        <v>0</v>
      </c>
      <c r="I56" s="38">
        <v>0</v>
      </c>
      <c r="J56" s="38">
        <v>0</v>
      </c>
      <c r="K56" s="10"/>
      <c r="L56" s="10"/>
      <c r="M56" s="10"/>
    </row>
    <row r="57" spans="1:13" ht="15.75" thickBot="1" x14ac:dyDescent="0.3">
      <c r="A57" s="88"/>
      <c r="B57" s="91"/>
      <c r="C57" s="94"/>
      <c r="D57" s="11" t="s">
        <v>21</v>
      </c>
      <c r="E57" s="14">
        <v>0</v>
      </c>
      <c r="F57" s="28">
        <v>0</v>
      </c>
      <c r="G57" s="28">
        <v>0</v>
      </c>
      <c r="H57" s="32">
        <v>0</v>
      </c>
      <c r="I57" s="32">
        <v>0</v>
      </c>
      <c r="J57" s="32">
        <v>0</v>
      </c>
      <c r="K57" s="10"/>
      <c r="L57" s="10"/>
      <c r="M57" s="10"/>
    </row>
    <row r="58" spans="1:13" ht="15" customHeight="1" thickBot="1" x14ac:dyDescent="0.3">
      <c r="A58" s="103" t="s">
        <v>31</v>
      </c>
      <c r="B58" s="104">
        <v>5</v>
      </c>
      <c r="C58" s="50" t="s">
        <v>26</v>
      </c>
      <c r="D58" s="13" t="s">
        <v>12</v>
      </c>
      <c r="E58" s="14">
        <f>E59+E66+E67</f>
        <v>422840.35</v>
      </c>
      <c r="F58" s="39">
        <f t="shared" ref="F58:G58" si="12">F59</f>
        <v>108325.99</v>
      </c>
      <c r="G58" s="39">
        <f t="shared" si="12"/>
        <v>101943.24</v>
      </c>
      <c r="H58" s="39">
        <f>H59</f>
        <v>66437.919999999998</v>
      </c>
      <c r="I58" s="39">
        <f t="shared" ref="I58:J58" si="13">I59</f>
        <v>72836.100000000006</v>
      </c>
      <c r="J58" s="39">
        <f t="shared" si="13"/>
        <v>73297.100000000006</v>
      </c>
      <c r="K58" s="10"/>
      <c r="L58" s="10"/>
      <c r="M58" s="10"/>
    </row>
    <row r="59" spans="1:13" ht="49.5" customHeight="1" thickBot="1" x14ac:dyDescent="0.3">
      <c r="A59" s="72"/>
      <c r="B59" s="105"/>
      <c r="C59" s="51"/>
      <c r="D59" s="11" t="s">
        <v>13</v>
      </c>
      <c r="E59" s="15">
        <f>E61+E62+E63+E64</f>
        <v>422840.35</v>
      </c>
      <c r="F59" s="32">
        <f>F61+F62</f>
        <v>108325.99</v>
      </c>
      <c r="G59" s="32">
        <f>G61</f>
        <v>101943.24</v>
      </c>
      <c r="H59" s="32">
        <f>H61+H62</f>
        <v>66437.919999999998</v>
      </c>
      <c r="I59" s="32">
        <f>ROUND(I61+I62,2)</f>
        <v>72836.100000000006</v>
      </c>
      <c r="J59" s="32">
        <f>ROUND(J61+J62,2)</f>
        <v>73297.100000000006</v>
      </c>
      <c r="K59" s="10"/>
      <c r="L59" s="10"/>
      <c r="M59" s="10"/>
    </row>
    <row r="60" spans="1:13" ht="15.75" thickBot="1" x14ac:dyDescent="0.3">
      <c r="A60" s="72"/>
      <c r="B60" s="105"/>
      <c r="C60" s="51"/>
      <c r="D60" s="16" t="s">
        <v>14</v>
      </c>
      <c r="E60" s="14"/>
      <c r="F60" s="28"/>
      <c r="G60" s="28"/>
      <c r="H60" s="32"/>
      <c r="I60" s="32"/>
      <c r="J60" s="32"/>
      <c r="K60" s="10"/>
      <c r="L60" s="10"/>
      <c r="M60" s="10"/>
    </row>
    <row r="61" spans="1:13" ht="64.5" thickBot="1" x14ac:dyDescent="0.3">
      <c r="A61" s="72"/>
      <c r="B61" s="105"/>
      <c r="C61" s="51"/>
      <c r="D61" s="16" t="s">
        <v>15</v>
      </c>
      <c r="E61" s="14">
        <f>F61+G61+H61+I61+J61</f>
        <v>276654.48</v>
      </c>
      <c r="F61" s="32">
        <v>95025.99</v>
      </c>
      <c r="G61" s="32">
        <v>101943.24</v>
      </c>
      <c r="H61" s="32">
        <v>53809.53</v>
      </c>
      <c r="I61" s="32">
        <v>12707.36</v>
      </c>
      <c r="J61" s="32">
        <v>13168.36</v>
      </c>
      <c r="K61" s="10"/>
      <c r="L61" s="10"/>
      <c r="M61" s="10"/>
    </row>
    <row r="62" spans="1:13" ht="39" thickBot="1" x14ac:dyDescent="0.3">
      <c r="A62" s="72"/>
      <c r="B62" s="105"/>
      <c r="C62" s="51"/>
      <c r="D62" s="16" t="s">
        <v>16</v>
      </c>
      <c r="E62" s="14">
        <f>F62+G62+H62+I62+J62</f>
        <v>146185.87</v>
      </c>
      <c r="F62" s="28">
        <v>13300</v>
      </c>
      <c r="G62" s="28">
        <v>0</v>
      </c>
      <c r="H62" s="32">
        <v>12628.39</v>
      </c>
      <c r="I62" s="32">
        <v>60128.74</v>
      </c>
      <c r="J62" s="32">
        <v>60128.74</v>
      </c>
      <c r="K62" s="10"/>
      <c r="L62" s="10"/>
      <c r="M62" s="10"/>
    </row>
    <row r="63" spans="1:13" ht="39" thickBot="1" x14ac:dyDescent="0.3">
      <c r="A63" s="72"/>
      <c r="B63" s="105"/>
      <c r="C63" s="51"/>
      <c r="D63" s="16" t="s">
        <v>17</v>
      </c>
      <c r="E63" s="14">
        <v>0</v>
      </c>
      <c r="F63" s="28">
        <v>0</v>
      </c>
      <c r="G63" s="28">
        <v>0</v>
      </c>
      <c r="H63" s="32">
        <v>0</v>
      </c>
      <c r="I63" s="32">
        <v>0</v>
      </c>
      <c r="J63" s="32">
        <v>0</v>
      </c>
      <c r="K63" s="10"/>
      <c r="L63" s="10"/>
      <c r="M63" s="10"/>
    </row>
    <row r="64" spans="1:13" ht="51.75" thickBot="1" x14ac:dyDescent="0.3">
      <c r="A64" s="72"/>
      <c r="B64" s="105"/>
      <c r="C64" s="51"/>
      <c r="D64" s="16" t="s">
        <v>18</v>
      </c>
      <c r="E64" s="14">
        <v>0</v>
      </c>
      <c r="F64" s="28">
        <v>0</v>
      </c>
      <c r="G64" s="28">
        <v>0</v>
      </c>
      <c r="H64" s="32">
        <v>0</v>
      </c>
      <c r="I64" s="32">
        <v>0</v>
      </c>
      <c r="J64" s="32">
        <v>0</v>
      </c>
      <c r="K64" s="10"/>
      <c r="L64" s="10"/>
      <c r="M64" s="10"/>
    </row>
    <row r="65" spans="1:14" ht="64.5" thickBot="1" x14ac:dyDescent="0.3">
      <c r="A65" s="72"/>
      <c r="B65" s="105"/>
      <c r="C65" s="51"/>
      <c r="D65" s="16" t="s">
        <v>19</v>
      </c>
      <c r="E65" s="14">
        <v>0</v>
      </c>
      <c r="F65" s="28">
        <v>0</v>
      </c>
      <c r="G65" s="28">
        <v>0</v>
      </c>
      <c r="H65" s="32">
        <v>0</v>
      </c>
      <c r="I65" s="32">
        <v>0</v>
      </c>
      <c r="J65" s="32">
        <v>0</v>
      </c>
      <c r="K65" s="10"/>
      <c r="L65" s="10"/>
      <c r="M65" s="10"/>
    </row>
    <row r="66" spans="1:14" ht="64.5" thickBot="1" x14ac:dyDescent="0.3">
      <c r="A66" s="72"/>
      <c r="B66" s="105"/>
      <c r="C66" s="51"/>
      <c r="D66" s="16" t="s">
        <v>20</v>
      </c>
      <c r="E66" s="14">
        <v>0</v>
      </c>
      <c r="F66" s="28">
        <v>0</v>
      </c>
      <c r="G66" s="28">
        <v>0</v>
      </c>
      <c r="H66" s="32">
        <v>0</v>
      </c>
      <c r="I66" s="32">
        <v>0</v>
      </c>
      <c r="J66" s="32">
        <v>0</v>
      </c>
      <c r="K66" s="10"/>
      <c r="L66" s="10"/>
      <c r="M66" s="10"/>
    </row>
    <row r="67" spans="1:14" ht="15.75" thickBot="1" x14ac:dyDescent="0.3">
      <c r="A67" s="73"/>
      <c r="B67" s="106"/>
      <c r="C67" s="52"/>
      <c r="D67" s="11" t="s">
        <v>21</v>
      </c>
      <c r="E67" s="14">
        <v>0</v>
      </c>
      <c r="F67" s="28">
        <v>0</v>
      </c>
      <c r="G67" s="28">
        <v>0</v>
      </c>
      <c r="H67" s="32">
        <v>0</v>
      </c>
      <c r="I67" s="32">
        <v>0</v>
      </c>
      <c r="J67" s="32">
        <v>0</v>
      </c>
      <c r="K67" s="10"/>
      <c r="L67" s="10"/>
      <c r="M67" s="10"/>
    </row>
    <row r="68" spans="1:14" ht="15" customHeight="1" thickBot="1" x14ac:dyDescent="0.3">
      <c r="A68" s="95" t="s">
        <v>31</v>
      </c>
      <c r="B68" s="98">
        <v>6</v>
      </c>
      <c r="C68" s="77" t="s">
        <v>27</v>
      </c>
      <c r="D68" s="13" t="s">
        <v>12</v>
      </c>
      <c r="E68" s="14">
        <f>E69+E75+E79+E80</f>
        <v>1098.1499999999999</v>
      </c>
      <c r="F68" s="39">
        <f>F69+F75</f>
        <v>402.23</v>
      </c>
      <c r="G68" s="39">
        <f>G69+G75+G80</f>
        <v>205.25</v>
      </c>
      <c r="H68" s="39">
        <f>H69+H75+H80</f>
        <v>490.66999999999996</v>
      </c>
      <c r="I68" s="39">
        <f>I69</f>
        <v>0</v>
      </c>
      <c r="J68" s="39">
        <f>J69</f>
        <v>0</v>
      </c>
      <c r="K68" s="10"/>
      <c r="L68" s="10"/>
      <c r="M68" s="10"/>
    </row>
    <row r="69" spans="1:14" ht="54.75" customHeight="1" thickBot="1" x14ac:dyDescent="0.3">
      <c r="A69" s="96"/>
      <c r="B69" s="99"/>
      <c r="C69" s="51"/>
      <c r="D69" s="11" t="s">
        <v>13</v>
      </c>
      <c r="E69" s="14">
        <f>E71+E72+E73+E74</f>
        <v>1098.1499999999999</v>
      </c>
      <c r="F69" s="28">
        <f>F71+F72</f>
        <v>402.23</v>
      </c>
      <c r="G69" s="28">
        <f>G71+G72+G73+G74</f>
        <v>205.25</v>
      </c>
      <c r="H69" s="28">
        <f>H71+H72+H73</f>
        <v>490.66999999999996</v>
      </c>
      <c r="I69" s="28">
        <f>I71+I72+I73</f>
        <v>0</v>
      </c>
      <c r="J69" s="28">
        <f>J71+J72+J73</f>
        <v>0</v>
      </c>
      <c r="K69" s="10"/>
      <c r="L69" s="10"/>
      <c r="M69" s="10"/>
    </row>
    <row r="70" spans="1:14" ht="15.75" thickBot="1" x14ac:dyDescent="0.3">
      <c r="A70" s="96"/>
      <c r="B70" s="99"/>
      <c r="C70" s="51"/>
      <c r="D70" s="16" t="s">
        <v>14</v>
      </c>
      <c r="E70" s="14"/>
      <c r="F70" s="28"/>
      <c r="G70" s="28"/>
      <c r="H70" s="32"/>
      <c r="I70" s="32"/>
      <c r="J70" s="32"/>
      <c r="K70" s="10"/>
      <c r="L70" s="10"/>
      <c r="M70" s="10"/>
    </row>
    <row r="71" spans="1:14" ht="64.5" thickBot="1" x14ac:dyDescent="0.3">
      <c r="A71" s="96"/>
      <c r="B71" s="99"/>
      <c r="C71" s="51"/>
      <c r="D71" s="16" t="s">
        <v>15</v>
      </c>
      <c r="E71" s="14">
        <f>F71+G71+H71+I71+J71</f>
        <v>40.1</v>
      </c>
      <c r="F71" s="28">
        <v>4.13</v>
      </c>
      <c r="G71" s="28">
        <v>0</v>
      </c>
      <c r="H71" s="32">
        <v>35.97</v>
      </c>
      <c r="I71" s="32">
        <v>0</v>
      </c>
      <c r="J71" s="32">
        <f>I71*1.04</f>
        <v>0</v>
      </c>
      <c r="K71" s="10"/>
      <c r="L71" s="10"/>
      <c r="M71" s="10"/>
    </row>
    <row r="72" spans="1:14" ht="39" thickBot="1" x14ac:dyDescent="0.3">
      <c r="A72" s="96"/>
      <c r="B72" s="99"/>
      <c r="C72" s="51"/>
      <c r="D72" s="16" t="s">
        <v>16</v>
      </c>
      <c r="E72" s="14">
        <f>F72+G72+H72+I72+J72</f>
        <v>1058.05</v>
      </c>
      <c r="F72" s="28">
        <v>398.1</v>
      </c>
      <c r="G72" s="28">
        <v>205.25</v>
      </c>
      <c r="H72" s="28">
        <v>454.7</v>
      </c>
      <c r="I72" s="28">
        <v>0</v>
      </c>
      <c r="J72" s="28">
        <f>I72*1.04</f>
        <v>0</v>
      </c>
      <c r="K72" s="10"/>
      <c r="L72" s="10"/>
      <c r="M72" s="10"/>
    </row>
    <row r="73" spans="1:14" ht="39" thickBot="1" x14ac:dyDescent="0.3">
      <c r="A73" s="96"/>
      <c r="B73" s="99"/>
      <c r="C73" s="51"/>
      <c r="D73" s="16" t="s">
        <v>17</v>
      </c>
      <c r="E73" s="14">
        <f>SUM(F73+G73+H73+I73+J73)</f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10"/>
      <c r="L73" s="10"/>
      <c r="M73" s="10"/>
    </row>
    <row r="74" spans="1:14" ht="51.75" thickBot="1" x14ac:dyDescent="0.3">
      <c r="A74" s="96"/>
      <c r="B74" s="99"/>
      <c r="C74" s="51"/>
      <c r="D74" s="16" t="s">
        <v>18</v>
      </c>
      <c r="E74" s="14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10"/>
      <c r="L74" s="10"/>
      <c r="M74" s="10"/>
    </row>
    <row r="75" spans="1:14" ht="26.25" thickBot="1" x14ac:dyDescent="0.3">
      <c r="A75" s="96"/>
      <c r="B75" s="99"/>
      <c r="C75" s="51"/>
      <c r="D75" s="16" t="s">
        <v>32</v>
      </c>
      <c r="E75" s="14">
        <f>F75+G75+H75+I75+J75</f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10"/>
      <c r="L75" s="10"/>
      <c r="M75" s="10"/>
      <c r="N75" s="1"/>
    </row>
    <row r="76" spans="1:14" ht="15.75" thickBot="1" x14ac:dyDescent="0.3">
      <c r="A76" s="96"/>
      <c r="B76" s="99"/>
      <c r="C76" s="51"/>
      <c r="D76" s="16" t="s">
        <v>14</v>
      </c>
      <c r="E76" s="14"/>
      <c r="F76" s="28"/>
      <c r="G76" s="28"/>
      <c r="H76" s="28"/>
      <c r="I76" s="28"/>
      <c r="J76" s="28"/>
      <c r="K76" s="10"/>
      <c r="L76" s="10"/>
      <c r="M76" s="10"/>
      <c r="N76" s="1"/>
    </row>
    <row r="77" spans="1:14" ht="69.75" customHeight="1" thickBot="1" x14ac:dyDescent="0.3">
      <c r="A77" s="96"/>
      <c r="B77" s="99"/>
      <c r="C77" s="51"/>
      <c r="D77" s="16" t="s">
        <v>15</v>
      </c>
      <c r="E77" s="14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10"/>
      <c r="L77" s="10"/>
      <c r="M77" s="10"/>
      <c r="N77" s="1"/>
    </row>
    <row r="78" spans="1:14" ht="26.25" thickBot="1" x14ac:dyDescent="0.3">
      <c r="A78" s="96"/>
      <c r="B78" s="99"/>
      <c r="C78" s="51"/>
      <c r="D78" s="16" t="s">
        <v>33</v>
      </c>
      <c r="E78" s="14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10"/>
      <c r="L78" s="10"/>
      <c r="M78" s="10"/>
      <c r="N78" s="1"/>
    </row>
    <row r="79" spans="1:14" ht="42.75" customHeight="1" thickBot="1" x14ac:dyDescent="0.3">
      <c r="A79" s="96"/>
      <c r="B79" s="99"/>
      <c r="C79" s="51"/>
      <c r="D79" s="16" t="s">
        <v>20</v>
      </c>
      <c r="E79" s="14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10"/>
      <c r="L79" s="10"/>
      <c r="M79" s="10"/>
    </row>
    <row r="80" spans="1:14" ht="15.75" thickBot="1" x14ac:dyDescent="0.3">
      <c r="A80" s="97"/>
      <c r="B80" s="100"/>
      <c r="C80" s="52"/>
      <c r="D80" s="11" t="s">
        <v>21</v>
      </c>
      <c r="E80" s="14">
        <f>F80+G80+H80+I80+J80</f>
        <v>0</v>
      </c>
      <c r="F80" s="28">
        <v>0</v>
      </c>
      <c r="G80" s="28">
        <f>G75*0.01</f>
        <v>0</v>
      </c>
      <c r="H80" s="28">
        <v>0</v>
      </c>
      <c r="I80" s="28">
        <v>0</v>
      </c>
      <c r="J80" s="28">
        <v>0</v>
      </c>
      <c r="K80" s="10"/>
      <c r="L80" s="10"/>
      <c r="M80" s="10"/>
    </row>
    <row r="81" spans="1:13" x14ac:dyDescent="0.25">
      <c r="A81" s="24"/>
      <c r="B81" s="19"/>
      <c r="C81" s="20"/>
      <c r="D81" s="20"/>
      <c r="E81" s="21"/>
      <c r="F81" s="21"/>
      <c r="G81" s="40"/>
      <c r="H81" s="40"/>
      <c r="I81" s="40"/>
      <c r="J81" s="40"/>
      <c r="K81" s="10"/>
      <c r="L81" s="10"/>
      <c r="M81" s="10"/>
    </row>
    <row r="82" spans="1:13" ht="47.25" customHeight="1" x14ac:dyDescent="0.25">
      <c r="A82" s="24"/>
      <c r="B82" s="84" t="s">
        <v>34</v>
      </c>
      <c r="C82" s="84"/>
      <c r="D82" s="84"/>
      <c r="E82" s="48"/>
      <c r="F82" s="48"/>
      <c r="G82" s="49"/>
      <c r="H82" s="49" t="s">
        <v>0</v>
      </c>
      <c r="I82" s="85" t="s">
        <v>35</v>
      </c>
      <c r="J82" s="85"/>
      <c r="K82" s="10"/>
      <c r="L82" s="10"/>
      <c r="M82" s="10"/>
    </row>
    <row r="83" spans="1:13" ht="45.75" customHeight="1" x14ac:dyDescent="0.25"/>
    <row r="84" spans="1:13" ht="43.15" customHeight="1" x14ac:dyDescent="0.25">
      <c r="B84" s="3"/>
      <c r="C84" s="3"/>
    </row>
  </sheetData>
  <mergeCells count="35">
    <mergeCell ref="H1:J3"/>
    <mergeCell ref="A4:J4"/>
    <mergeCell ref="B82:D82"/>
    <mergeCell ref="I82:J82"/>
    <mergeCell ref="A38:A47"/>
    <mergeCell ref="B38:B47"/>
    <mergeCell ref="C38:C47"/>
    <mergeCell ref="A68:A80"/>
    <mergeCell ref="B68:B80"/>
    <mergeCell ref="C68:C80"/>
    <mergeCell ref="A48:A57"/>
    <mergeCell ref="B48:B57"/>
    <mergeCell ref="C48:C57"/>
    <mergeCell ref="A58:A67"/>
    <mergeCell ref="B58:B67"/>
    <mergeCell ref="A8:A17"/>
    <mergeCell ref="B8:B17"/>
    <mergeCell ref="C8:C17"/>
    <mergeCell ref="A5:B6"/>
    <mergeCell ref="C5:C7"/>
    <mergeCell ref="A28:A37"/>
    <mergeCell ref="B28:B37"/>
    <mergeCell ref="C28:C37"/>
    <mergeCell ref="A18:A27"/>
    <mergeCell ref="B18:B27"/>
    <mergeCell ref="C18:C27"/>
    <mergeCell ref="C58:C67"/>
    <mergeCell ref="I6:I7"/>
    <mergeCell ref="E5:J5"/>
    <mergeCell ref="J6:J7"/>
    <mergeCell ref="H6:H7"/>
    <mergeCell ref="G6:G7"/>
    <mergeCell ref="E6:E7"/>
    <mergeCell ref="F6:F7"/>
    <mergeCell ref="D5:D7"/>
  </mergeCells>
  <pageMargins left="0.70866141732283472" right="0.39370078740157483" top="0.9055118110236221" bottom="0.31496062992125984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zhkh01</dc:creator>
  <cp:lastModifiedBy>Дума специалист 04</cp:lastModifiedBy>
  <cp:revision/>
  <cp:lastPrinted>2023-04-05T07:53:05Z</cp:lastPrinted>
  <dcterms:created xsi:type="dcterms:W3CDTF">2017-04-17T12:44:38Z</dcterms:created>
  <dcterms:modified xsi:type="dcterms:W3CDTF">2023-04-27T04:48:55Z</dcterms:modified>
</cp:coreProperties>
</file>